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10.2022 " sheetId="2" r:id="rId2"/>
  </sheets>
  <definedNames>
    <definedName name="_xlnm.Print_Area" localSheetId="1">'13.10.2022 '!$A$1:$D$287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<sst xmlns="http://schemas.openxmlformats.org/spreadsheetml/2006/main" count="277" uniqueCount="146">
  <si>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</si>
  <si>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</si>
  <si>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</si>
  <si>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</si>
  <si>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</si>
  <si>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</si>
  <si>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</si>
  <si>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</si>
  <si>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</si>
  <si>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</si>
  <si>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</si>
  <si>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</si>
  <si>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</si>
  <si>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</si>
  <si>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</si>
  <si>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</si>
  <si>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</si>
  <si>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</si>
  <si>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</si>
  <si>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</si>
  <si>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</si>
  <si>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</si>
  <si>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</si>
  <si>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</si>
  <si>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</si>
  <si>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</si>
  <si>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</si>
  <si>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</si>
  <si>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</si>
  <si>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</si>
  <si>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</si>
  <si>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</si>
  <si>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</si>
  <si>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</si>
  <si>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</si>
  <si>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</si>
  <si>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</si>
  <si>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</si>
  <si>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</si>
  <si>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</si>
  <si>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</si>
  <si>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</si>
  <si>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</si>
  <si>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</si>
  <si>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</si>
  <si>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</si>
  <si>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</si>
  <si>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</si>
  <si>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</si>
  <si>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</si>
  <si>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</si>
  <si>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</si>
  <si>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</si>
  <si>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</si>
  <si>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</si>
  <si>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</si>
  <si>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</si>
  <si>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</si>
  <si>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</si>
  <si>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</si>
  <si>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</si>
  <si>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</si>
  <si>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</si>
  <si>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</si>
  <si>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</si>
  <si>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</si>
  <si>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</si>
  <si>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</si>
  <si>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</si>
  <si>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</si>
  <si>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</si>
  <si>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</si>
  <si>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</si>
  <si>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</si>
  <si>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</si>
  <si>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</si>
  <si>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</si>
  <si>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</si>
  <si>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</si>
  <si>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</si>
  <si>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</si>
  <si>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</si>
  <si>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</si>
  <si>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</si>
  <si>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</si>
  <si>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</si>
  <si>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</si>
  <si>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</si>
  <si>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</si>
  <si>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</si>
  <si>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</si>
  <si>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</si>
  <si>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</si>
  <si>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</si>
  <si>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</si>
  <si>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</si>
  <si>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</si>
  <si>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</si>
  <si>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</si>
  <si>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за спостерігання за спрацюванням установок пожежної сигналізації</t>
  </si>
  <si>
    <t>оплата послуг інтернет</t>
  </si>
  <si>
    <t>канцтовари</t>
  </si>
  <si>
    <t>Виконавчий комітет</t>
  </si>
  <si>
    <t>послуги зв’язку</t>
  </si>
  <si>
    <t xml:space="preserve">розміщено кошти на депозитні рахунки  </t>
  </si>
  <si>
    <t>ЦМЛ (інтерни)</t>
  </si>
  <si>
    <t>інтернет</t>
  </si>
  <si>
    <t>знято з депозитів</t>
  </si>
  <si>
    <t xml:space="preserve">ЦПМСД </t>
  </si>
  <si>
    <t xml:space="preserve">ДЮСШ </t>
  </si>
  <si>
    <t>Субвенція на оплату праці з нарахув. педагогічним працівникам ІРЦ.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</si>
  <si>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</si>
  <si>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</si>
  <si>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</si>
  <si>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</si>
  <si>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>навчання у сфері цивільного захисту</t>
  </si>
  <si>
    <t xml:space="preserve">Виконком </t>
  </si>
  <si>
    <t>за обслуговування систем пожежної сигналізації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</si>
  <si>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</si>
  <si>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</si>
  <si>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</si>
  <si>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</si>
  <si>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</si>
  <si>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</si>
  <si>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</si>
  <si>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ЗЗСО</t>
  </si>
  <si>
    <t>ЗДО</t>
  </si>
  <si>
    <t xml:space="preserve">Культура </t>
  </si>
  <si>
    <t xml:space="preserve">Територіальний центр </t>
  </si>
  <si>
    <t>Залишок коштів станом на 13.10.2022 р., в т.ч.:</t>
  </si>
  <si>
    <t>Надходження коштів на рахунки бюджету 13.10.2022 р., в т.ч.:</t>
  </si>
  <si>
    <t xml:space="preserve">Всього коштів на рахунках бюджету 13.10.2022 р. </t>
  </si>
  <si>
    <t>технічне обслуговування газового котла</t>
  </si>
  <si>
    <t>заправка катриджа</t>
  </si>
  <si>
    <t>повірка газоаналізатора</t>
  </si>
  <si>
    <t>ремонт картриджа</t>
  </si>
  <si>
    <t>рем.роботи з усунення аварійного стану даху адмін.буд.</t>
  </si>
  <si>
    <t>спостереження за установок пожежної сигналізації</t>
  </si>
  <si>
    <t>видалення відходів з вигрібних ям</t>
  </si>
  <si>
    <t>придбання та встановлення вікон</t>
  </si>
  <si>
    <t>Фінансування видатків бюджету Ніжинської міської територіальної громади за 13.10.2022р. пооб’єктно</t>
  </si>
  <si>
    <t>Освіта (звільнені)</t>
  </si>
  <si>
    <t xml:space="preserve">за 1 пол. жовтня </t>
  </si>
  <si>
    <t xml:space="preserve">оплата послуг інтернет </t>
  </si>
  <si>
    <t>обслуговування компютерної програми</t>
  </si>
  <si>
    <t xml:space="preserve">розпорядження № 382,383,384 від  13.10.2022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</si>
</sst>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75</v>
      </c>
      <c r="C40" s="15"/>
      <c r="D40" s="2"/>
    </row>
    <row r="41" spans="1:4" s="8" customFormat="1" ht="37.5" hidden="1">
      <c r="A41" s="1"/>
      <c r="B41" s="3" t="s">
        <v>76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8"/>
  <sheetViews>
    <sheetView tabSelected="1" view="pageBreakPreview" zoomScale="78" zoomScaleNormal="70" zoomScaleSheetLayoutView="78" workbookViewId="0" topLeftCell="A1">
      <selection activeCell="F49" sqref="F4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8" t="s">
        <v>140</v>
      </c>
      <c r="B1" s="79"/>
      <c r="C1" s="79"/>
      <c r="D1" s="79"/>
      <c r="E1" s="79"/>
    </row>
    <row r="2" spans="1:5" ht="24.75" customHeight="1">
      <c r="A2" s="80" t="s">
        <v>145</v>
      </c>
      <c r="B2" s="80"/>
      <c r="C2" s="80"/>
      <c r="D2" s="81"/>
      <c r="E2" s="23"/>
    </row>
    <row r="3" spans="1:5" ht="24.75" customHeight="1">
      <c r="A3" s="33" t="s">
        <v>92</v>
      </c>
      <c r="B3" s="33"/>
      <c r="C3" s="33"/>
      <c r="D3" s="35" t="s">
        <v>24</v>
      </c>
      <c r="E3" s="23"/>
    </row>
    <row r="4" spans="1:5" ht="23.25" customHeight="1">
      <c r="A4" s="82" t="s">
        <v>129</v>
      </c>
      <c r="B4" s="82"/>
      <c r="C4" s="82"/>
      <c r="D4" s="53">
        <v>120485515.55</v>
      </c>
      <c r="E4" s="23"/>
    </row>
    <row r="5" spans="1:5" ht="23.25" customHeight="1">
      <c r="A5" s="82" t="s">
        <v>94</v>
      </c>
      <c r="B5" s="82"/>
      <c r="C5" s="82"/>
      <c r="D5" s="44"/>
      <c r="E5" s="23"/>
    </row>
    <row r="6" spans="1:5" ht="23.25" customHeight="1">
      <c r="A6" s="82" t="s">
        <v>130</v>
      </c>
      <c r="B6" s="82"/>
      <c r="C6" s="82"/>
      <c r="D6" s="44">
        <f>D9+D10</f>
        <v>876641.86</v>
      </c>
      <c r="E6" s="23"/>
    </row>
    <row r="7" spans="1:5" ht="23.25" customHeight="1" hidden="1">
      <c r="A7" s="83" t="s">
        <v>104</v>
      </c>
      <c r="B7" s="83"/>
      <c r="C7" s="83"/>
      <c r="D7" s="24"/>
      <c r="E7" s="23"/>
    </row>
    <row r="8" spans="1:5" ht="23.25" customHeight="1" hidden="1">
      <c r="A8" s="83" t="s">
        <v>95</v>
      </c>
      <c r="B8" s="83"/>
      <c r="C8" s="83"/>
      <c r="D8" s="24"/>
      <c r="E8" s="23"/>
    </row>
    <row r="9" spans="1:5" ht="21.75" customHeight="1">
      <c r="A9" s="83" t="s">
        <v>121</v>
      </c>
      <c r="B9" s="83"/>
      <c r="C9" s="83"/>
      <c r="D9" s="55">
        <f>841107.78+35534.08</f>
        <v>876641.86</v>
      </c>
      <c r="E9" s="23"/>
    </row>
    <row r="10" spans="1:5" ht="22.5" customHeight="1">
      <c r="A10" s="84" t="s">
        <v>61</v>
      </c>
      <c r="B10" s="84"/>
      <c r="C10" s="84"/>
      <c r="D10" s="34"/>
      <c r="E10" s="23"/>
    </row>
    <row r="11" spans="1:5" ht="22.5" customHeight="1" hidden="1">
      <c r="A11" s="85" t="s">
        <v>111</v>
      </c>
      <c r="B11" s="86"/>
      <c r="C11" s="87"/>
      <c r="D11" s="34"/>
      <c r="E11" s="23"/>
    </row>
    <row r="12" spans="1:5" ht="22.5" customHeight="1" hidden="1">
      <c r="A12" s="85" t="s">
        <v>112</v>
      </c>
      <c r="B12" s="86"/>
      <c r="C12" s="87"/>
      <c r="D12" s="34"/>
      <c r="E12" s="23"/>
    </row>
    <row r="13" spans="1:5" ht="22.5" customHeight="1" hidden="1">
      <c r="A13" s="85" t="s">
        <v>107</v>
      </c>
      <c r="B13" s="86"/>
      <c r="C13" s="87"/>
      <c r="D13" s="34"/>
      <c r="E13" s="23"/>
    </row>
    <row r="14" spans="1:6" ht="23.25" customHeight="1">
      <c r="A14" s="82" t="s">
        <v>131</v>
      </c>
      <c r="B14" s="82"/>
      <c r="C14" s="82"/>
      <c r="D14" s="44">
        <f>D4+D6+D12-D11-D5</f>
        <v>121362157.41</v>
      </c>
      <c r="E14" s="23"/>
      <c r="F14" s="30"/>
    </row>
    <row r="15" spans="1:5" ht="27.75" customHeight="1">
      <c r="A15" s="88" t="s">
        <v>68</v>
      </c>
      <c r="B15" s="88"/>
      <c r="C15" s="88"/>
      <c r="D15" s="88"/>
      <c r="E15" s="23"/>
    </row>
    <row r="16" spans="1:6" s="25" customFormat="1" ht="24.75" customHeight="1">
      <c r="A16" s="45" t="s">
        <v>53</v>
      </c>
      <c r="B16" s="88" t="s">
        <v>54</v>
      </c>
      <c r="C16" s="88"/>
      <c r="D16" s="46">
        <f>D17+D37+D42+D49+D152+D153+D154+D157+D156</f>
        <v>208552.38999999998</v>
      </c>
      <c r="E16" s="58"/>
      <c r="F16" s="51"/>
    </row>
    <row r="17" spans="1:5" s="25" customFormat="1" ht="24" customHeight="1">
      <c r="A17" s="43" t="s">
        <v>55</v>
      </c>
      <c r="B17" s="89" t="s">
        <v>142</v>
      </c>
      <c r="C17" s="89"/>
      <c r="D17" s="38">
        <f>D18+D19+D20+D21+D22+D23+D24+D25+D26+D27+D28+D29+D30+D31+D32+D33+D34+D35+D36</f>
        <v>72967.37</v>
      </c>
      <c r="E17" s="58"/>
    </row>
    <row r="18" spans="1:5" s="25" customFormat="1" ht="17.25" customHeight="1" hidden="1">
      <c r="A18" s="63"/>
      <c r="B18" s="42"/>
      <c r="C18" s="42" t="s">
        <v>116</v>
      </c>
      <c r="D18" s="40"/>
      <c r="E18" s="58"/>
    </row>
    <row r="19" spans="1:5" s="25" customFormat="1" ht="19.5" customHeight="1" hidden="1">
      <c r="A19" s="63"/>
      <c r="B19" s="42"/>
      <c r="C19" s="42" t="s">
        <v>86</v>
      </c>
      <c r="D19" s="64"/>
      <c r="E19" s="58"/>
    </row>
    <row r="20" spans="1:5" s="32" customFormat="1" ht="19.5" customHeight="1" hidden="1">
      <c r="A20" s="63"/>
      <c r="B20" s="42"/>
      <c r="C20" s="42" t="s">
        <v>97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71</v>
      </c>
      <c r="D22" s="64"/>
      <c r="E22" s="65"/>
    </row>
    <row r="23" spans="1:6" s="32" customFormat="1" ht="19.5" customHeight="1" hidden="1">
      <c r="A23" s="63"/>
      <c r="B23" s="42"/>
      <c r="C23" s="42" t="s">
        <v>105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72</v>
      </c>
      <c r="D24" s="64"/>
      <c r="E24" s="65"/>
    </row>
    <row r="25" spans="1:5" s="32" customFormat="1" ht="19.5" customHeight="1" hidden="1">
      <c r="A25" s="63"/>
      <c r="B25" s="42"/>
      <c r="C25" s="42" t="s">
        <v>119</v>
      </c>
      <c r="D25" s="64"/>
      <c r="E25" s="65"/>
    </row>
    <row r="26" spans="1:5" s="32" customFormat="1" ht="19.5" customHeight="1">
      <c r="A26" s="63"/>
      <c r="B26" s="42"/>
      <c r="C26" s="42" t="s">
        <v>141</v>
      </c>
      <c r="D26" s="64">
        <v>1133.73</v>
      </c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67</v>
      </c>
      <c r="D30" s="64"/>
      <c r="E30" s="65"/>
    </row>
    <row r="31" spans="1:5" s="32" customFormat="1" ht="18.75" customHeight="1" hidden="1">
      <c r="A31" s="63"/>
      <c r="B31" s="42"/>
      <c r="C31" s="42" t="s">
        <v>120</v>
      </c>
      <c r="D31" s="64"/>
      <c r="E31" s="65"/>
    </row>
    <row r="32" spans="1:5" s="32" customFormat="1" ht="19.5" customHeight="1" hidden="1">
      <c r="A32" s="63"/>
      <c r="B32" s="42"/>
      <c r="C32" s="42" t="s">
        <v>73</v>
      </c>
      <c r="D32" s="64"/>
      <c r="E32" s="65"/>
    </row>
    <row r="33" spans="1:5" s="32" customFormat="1" ht="19.5" customHeight="1" hidden="1">
      <c r="A33" s="63"/>
      <c r="B33" s="42"/>
      <c r="C33" s="42" t="s">
        <v>83</v>
      </c>
      <c r="D33" s="64"/>
      <c r="E33" s="65"/>
    </row>
    <row r="34" spans="1:5" s="32" customFormat="1" ht="21" customHeight="1" hidden="1">
      <c r="A34" s="63"/>
      <c r="B34" s="42"/>
      <c r="C34" s="42" t="s">
        <v>85</v>
      </c>
      <c r="D34" s="64"/>
      <c r="E34" s="65"/>
    </row>
    <row r="35" spans="1:5" s="32" customFormat="1" ht="24" customHeight="1">
      <c r="A35" s="63"/>
      <c r="B35" s="42"/>
      <c r="C35" s="42" t="s">
        <v>93</v>
      </c>
      <c r="D35" s="41">
        <v>71833.64</v>
      </c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90" t="s">
        <v>66</v>
      </c>
      <c r="C37" s="91"/>
      <c r="D37" s="38">
        <f>SUM(D38:D41)</f>
        <v>46077.96</v>
      </c>
      <c r="E37" s="65"/>
    </row>
    <row r="38" spans="1:5" s="25" customFormat="1" ht="24" customHeight="1">
      <c r="A38" s="43"/>
      <c r="B38" s="92" t="s">
        <v>126</v>
      </c>
      <c r="C38" s="92"/>
      <c r="D38" s="40">
        <f>7634+4474.36</f>
        <v>12108.36</v>
      </c>
      <c r="E38" s="58"/>
    </row>
    <row r="39" spans="1:5" s="25" customFormat="1" ht="24" customHeight="1">
      <c r="A39" s="43"/>
      <c r="B39" s="92" t="s">
        <v>125</v>
      </c>
      <c r="C39" s="92"/>
      <c r="D39" s="41">
        <v>33969.6</v>
      </c>
      <c r="E39" s="58"/>
    </row>
    <row r="40" spans="1:5" s="25" customFormat="1" ht="24" customHeight="1" hidden="1">
      <c r="A40" s="43"/>
      <c r="B40" s="92"/>
      <c r="C40" s="92"/>
      <c r="D40" s="40"/>
      <c r="E40" s="58"/>
    </row>
    <row r="41" spans="1:5" s="25" customFormat="1" ht="0" customHeight="1" hidden="1">
      <c r="A41" s="43"/>
      <c r="B41" s="92" t="s">
        <v>71</v>
      </c>
      <c r="C41" s="92"/>
      <c r="D41" s="40"/>
      <c r="E41" s="58"/>
    </row>
    <row r="42" spans="1:5" s="25" customFormat="1" ht="23.25" customHeight="1">
      <c r="A42" s="43" t="s">
        <v>10</v>
      </c>
      <c r="B42" s="92" t="s">
        <v>66</v>
      </c>
      <c r="C42" s="92"/>
      <c r="D42" s="38">
        <f>SUM(D43:D48)</f>
        <v>30890</v>
      </c>
      <c r="E42" s="58"/>
    </row>
    <row r="43" spans="1:5" s="25" customFormat="1" ht="24" customHeight="1" hidden="1">
      <c r="A43" s="43"/>
      <c r="B43" s="92" t="s">
        <v>62</v>
      </c>
      <c r="C43" s="92"/>
      <c r="D43" s="40"/>
      <c r="E43" s="58"/>
    </row>
    <row r="44" spans="1:5" s="25" customFormat="1" ht="24" customHeight="1">
      <c r="A44" s="43"/>
      <c r="B44" s="92" t="s">
        <v>72</v>
      </c>
      <c r="C44" s="92"/>
      <c r="D44" s="71">
        <v>30890</v>
      </c>
      <c r="E44" s="58"/>
    </row>
    <row r="45" spans="1:5" s="25" customFormat="1" ht="36" customHeight="1" hidden="1">
      <c r="A45" s="43"/>
      <c r="B45" s="92" t="s">
        <v>81</v>
      </c>
      <c r="C45" s="92"/>
      <c r="D45" s="40"/>
      <c r="E45" s="58"/>
    </row>
    <row r="46" spans="1:5" s="25" customFormat="1" ht="18.75" hidden="1">
      <c r="A46" s="43"/>
      <c r="B46" s="92" t="s">
        <v>15</v>
      </c>
      <c r="C46" s="92"/>
      <c r="D46" s="40"/>
      <c r="E46" s="58"/>
    </row>
    <row r="47" spans="1:5" s="25" customFormat="1" ht="18.75" hidden="1">
      <c r="A47" s="43"/>
      <c r="B47" s="92" t="s">
        <v>31</v>
      </c>
      <c r="C47" s="92"/>
      <c r="D47" s="40"/>
      <c r="E47" s="58"/>
    </row>
    <row r="48" spans="1:5" s="25" customFormat="1" ht="24" customHeight="1" hidden="1">
      <c r="A48" s="43"/>
      <c r="B48" s="92" t="s">
        <v>71</v>
      </c>
      <c r="C48" s="92"/>
      <c r="D48" s="40"/>
      <c r="E48" s="58"/>
    </row>
    <row r="49" spans="1:5" s="25" customFormat="1" ht="22.5" customHeight="1">
      <c r="A49" s="21" t="s">
        <v>25</v>
      </c>
      <c r="B49" s="92" t="s">
        <v>26</v>
      </c>
      <c r="C49" s="92"/>
      <c r="D49" s="39">
        <f>D50+D71+D93+D113+D131+D150</f>
        <v>58617.06</v>
      </c>
      <c r="E49" s="58"/>
    </row>
    <row r="50" spans="1:5" s="25" customFormat="1" ht="27" customHeight="1">
      <c r="A50" s="21"/>
      <c r="B50" s="92" t="s">
        <v>113</v>
      </c>
      <c r="C50" s="92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123</v>
      </c>
      <c r="D53" s="40"/>
      <c r="E53" s="65"/>
    </row>
    <row r="54" spans="1:5" s="32" customFormat="1" ht="21" customHeight="1" hidden="1">
      <c r="A54" s="63"/>
      <c r="B54" s="47"/>
      <c r="C54" s="42" t="s">
        <v>71</v>
      </c>
      <c r="D54" s="40"/>
      <c r="E54" s="65"/>
    </row>
    <row r="55" spans="1:5" s="32" customFormat="1" ht="21" customHeight="1" hidden="1">
      <c r="A55" s="63"/>
      <c r="B55" s="47"/>
      <c r="C55" s="42" t="s">
        <v>62</v>
      </c>
      <c r="D55" s="40"/>
      <c r="E55" s="65"/>
    </row>
    <row r="56" spans="1:5" s="32" customFormat="1" ht="21" customHeight="1" hidden="1">
      <c r="A56" s="63"/>
      <c r="B56" s="47"/>
      <c r="C56" s="42" t="s">
        <v>72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96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128</v>
      </c>
      <c r="D60" s="40"/>
      <c r="E60" s="65"/>
    </row>
    <row r="61" spans="1:5" s="32" customFormat="1" ht="21" customHeight="1" hidden="1">
      <c r="A61" s="63"/>
      <c r="B61" s="47"/>
      <c r="C61" s="42" t="s">
        <v>64</v>
      </c>
      <c r="D61" s="40"/>
      <c r="E61" s="65"/>
    </row>
    <row r="62" spans="1:5" s="32" customFormat="1" ht="21" customHeight="1" hidden="1">
      <c r="A62" s="63"/>
      <c r="B62" s="47"/>
      <c r="C62" s="42" t="s">
        <v>127</v>
      </c>
      <c r="D62" s="40"/>
      <c r="E62" s="65"/>
    </row>
    <row r="63" spans="1:5" s="32" customFormat="1" ht="21" customHeight="1" hidden="1">
      <c r="A63" s="63"/>
      <c r="B63" s="47"/>
      <c r="C63" s="42" t="s">
        <v>67</v>
      </c>
      <c r="D63" s="64"/>
      <c r="E63" s="65"/>
    </row>
    <row r="64" spans="1:5" s="32" customFormat="1" ht="21" customHeight="1" hidden="1">
      <c r="A64" s="63"/>
      <c r="B64" s="47"/>
      <c r="C64" s="42" t="s">
        <v>83</v>
      </c>
      <c r="D64" s="64"/>
      <c r="E64" s="65"/>
    </row>
    <row r="65" spans="1:5" s="32" customFormat="1" ht="21" customHeight="1" hidden="1">
      <c r="A65" s="63"/>
      <c r="B65" s="47"/>
      <c r="C65" s="42" t="s">
        <v>65</v>
      </c>
      <c r="D65" s="64"/>
      <c r="E65" s="65"/>
    </row>
    <row r="66" spans="1:5" s="32" customFormat="1" ht="21" customHeight="1" hidden="1">
      <c r="A66" s="63"/>
      <c r="B66" s="47"/>
      <c r="C66" s="42" t="s">
        <v>73</v>
      </c>
      <c r="D66" s="66"/>
      <c r="E66" s="65"/>
    </row>
    <row r="67" spans="1:5" s="32" customFormat="1" ht="21" customHeight="1" hidden="1">
      <c r="A67" s="63"/>
      <c r="B67" s="47"/>
      <c r="C67" s="42" t="s">
        <v>85</v>
      </c>
      <c r="D67" s="64"/>
      <c r="E67" s="65"/>
    </row>
    <row r="68" spans="1:5" s="32" customFormat="1" ht="21" customHeight="1" hidden="1">
      <c r="A68" s="63"/>
      <c r="B68" s="47"/>
      <c r="C68" s="42" t="s">
        <v>124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88</v>
      </c>
      <c r="D70" s="40"/>
      <c r="E70" s="65"/>
    </row>
    <row r="71" spans="1:5" s="32" customFormat="1" ht="22.5" customHeight="1">
      <c r="A71" s="21"/>
      <c r="B71" s="92" t="s">
        <v>1</v>
      </c>
      <c r="C71" s="92"/>
      <c r="D71" s="49">
        <f>SUM(D72:D92)</f>
        <v>6761.33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86</v>
      </c>
      <c r="D73" s="40"/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>
      <c r="A75" s="63"/>
      <c r="B75" s="42"/>
      <c r="C75" s="42" t="s">
        <v>30</v>
      </c>
      <c r="D75" s="40">
        <v>226.83</v>
      </c>
      <c r="E75" s="65"/>
    </row>
    <row r="76" spans="1:5" s="32" customFormat="1" ht="18.75" hidden="1">
      <c r="A76" s="63"/>
      <c r="B76" s="42"/>
      <c r="C76" s="42" t="s">
        <v>71</v>
      </c>
      <c r="D76" s="40"/>
      <c r="E76" s="65"/>
    </row>
    <row r="77" spans="1:5" s="32" customFormat="1" ht="18.75" hidden="1">
      <c r="A77" s="63"/>
      <c r="B77" s="42"/>
      <c r="C77" s="42" t="s">
        <v>62</v>
      </c>
      <c r="D77" s="40"/>
      <c r="E77" s="65"/>
    </row>
    <row r="78" spans="1:5" s="32" customFormat="1" ht="18.75" hidden="1">
      <c r="A78" s="63"/>
      <c r="B78" s="42"/>
      <c r="C78" s="42" t="s">
        <v>72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81</v>
      </c>
      <c r="D80" s="40"/>
      <c r="E80" s="65"/>
    </row>
    <row r="81" spans="1:5" s="32" customFormat="1" ht="18" customHeight="1" hidden="1">
      <c r="A81" s="63"/>
      <c r="B81" s="42"/>
      <c r="C81" s="42" t="s">
        <v>74</v>
      </c>
      <c r="D81" s="40"/>
      <c r="E81" s="65"/>
    </row>
    <row r="82" spans="1:5" s="32" customFormat="1" ht="18.75" hidden="1">
      <c r="A82" s="63"/>
      <c r="B82" s="42"/>
      <c r="C82" s="42" t="s">
        <v>65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64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67</v>
      </c>
      <c r="D87" s="40"/>
      <c r="E87" s="65"/>
    </row>
    <row r="88" spans="1:5" s="32" customFormat="1" ht="18.75" hidden="1">
      <c r="A88" s="63"/>
      <c r="B88" s="42"/>
      <c r="C88" s="42" t="s">
        <v>83</v>
      </c>
      <c r="D88" s="40"/>
      <c r="E88" s="65"/>
    </row>
    <row r="89" spans="1:5" s="32" customFormat="1" ht="18.75">
      <c r="A89" s="63"/>
      <c r="B89" s="42"/>
      <c r="C89" s="42" t="s">
        <v>65</v>
      </c>
      <c r="D89" s="40">
        <v>6534.5</v>
      </c>
      <c r="E89" s="65"/>
    </row>
    <row r="90" spans="1:5" s="32" customFormat="1" ht="19.5" customHeight="1" hidden="1">
      <c r="A90" s="63"/>
      <c r="B90" s="42"/>
      <c r="C90" s="42" t="s">
        <v>74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92" t="s">
        <v>2</v>
      </c>
      <c r="C93" s="92"/>
      <c r="D93" s="49">
        <f>SUM(D94:D112)</f>
        <v>47915.259999999995</v>
      </c>
      <c r="E93" s="65"/>
    </row>
    <row r="94" spans="1:7" s="25" customFormat="1" ht="22.5" customHeight="1" hidden="1">
      <c r="A94" s="63"/>
      <c r="B94" s="47"/>
      <c r="C94" s="42" t="s">
        <v>70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114</v>
      </c>
      <c r="D95" s="40"/>
      <c r="E95" s="65"/>
    </row>
    <row r="96" spans="1:5" s="32" customFormat="1" ht="22.5" customHeight="1">
      <c r="A96" s="63"/>
      <c r="B96" s="47"/>
      <c r="C96" s="42" t="s">
        <v>30</v>
      </c>
      <c r="D96" s="40">
        <v>383.56</v>
      </c>
      <c r="E96" s="65"/>
    </row>
    <row r="97" spans="1:5" s="32" customFormat="1" ht="22.5" customHeight="1">
      <c r="A97" s="63"/>
      <c r="B97" s="47"/>
      <c r="C97" s="42" t="s">
        <v>71</v>
      </c>
      <c r="D97" s="40">
        <f>3555.77+9666.44+27027.46</f>
        <v>40249.67</v>
      </c>
      <c r="E97" s="65"/>
    </row>
    <row r="98" spans="1:5" s="32" customFormat="1" ht="23.25" customHeight="1" hidden="1">
      <c r="A98" s="63"/>
      <c r="B98" s="47"/>
      <c r="C98" s="42" t="s">
        <v>62</v>
      </c>
      <c r="D98" s="40"/>
      <c r="E98" s="65"/>
    </row>
    <row r="99" spans="1:5" s="32" customFormat="1" ht="22.5" customHeight="1" hidden="1">
      <c r="A99" s="63"/>
      <c r="B99" s="47"/>
      <c r="C99" s="42" t="s">
        <v>72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63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64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67</v>
      </c>
      <c r="D106" s="40"/>
      <c r="E106" s="65"/>
    </row>
    <row r="107" spans="1:5" s="32" customFormat="1" ht="22.5" customHeight="1" hidden="1">
      <c r="A107" s="63"/>
      <c r="B107" s="47"/>
      <c r="C107" s="42" t="s">
        <v>83</v>
      </c>
      <c r="D107" s="40"/>
      <c r="E107" s="65"/>
    </row>
    <row r="108" spans="1:5" s="32" customFormat="1" ht="22.5" customHeight="1">
      <c r="A108" s="63"/>
      <c r="B108" s="47"/>
      <c r="C108" s="42" t="s">
        <v>65</v>
      </c>
      <c r="D108" s="68">
        <v>7282.03</v>
      </c>
      <c r="E108" s="65"/>
    </row>
    <row r="109" spans="1:5" s="32" customFormat="1" ht="22.5" customHeight="1" hidden="1">
      <c r="A109" s="63"/>
      <c r="B109" s="47"/>
      <c r="C109" s="42" t="s">
        <v>83</v>
      </c>
      <c r="D109" s="40"/>
      <c r="E109" s="65"/>
    </row>
    <row r="110" spans="1:5" s="32" customFormat="1" ht="22.5" customHeight="1" hidden="1">
      <c r="A110" s="63"/>
      <c r="B110" s="47"/>
      <c r="C110" s="42" t="s">
        <v>74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92" t="s">
        <v>69</v>
      </c>
      <c r="C113" s="92"/>
      <c r="D113" s="49">
        <f>SUM(D114:D130)</f>
        <v>1558.12</v>
      </c>
      <c r="E113" s="65"/>
      <c r="H113" s="36"/>
    </row>
    <row r="114" spans="1:5" s="25" customFormat="1" ht="22.5" customHeight="1" hidden="1">
      <c r="A114" s="63"/>
      <c r="B114" s="42"/>
      <c r="C114" s="42" t="s">
        <v>70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>
      <c r="A117" s="63"/>
      <c r="B117" s="42"/>
      <c r="C117" s="42" t="s">
        <v>108</v>
      </c>
      <c r="D117" s="40">
        <v>1558.12</v>
      </c>
      <c r="E117" s="65"/>
    </row>
    <row r="118" spans="1:5" s="32" customFormat="1" ht="19.5" customHeight="1" hidden="1">
      <c r="A118" s="63"/>
      <c r="B118" s="42"/>
      <c r="C118" s="42" t="s">
        <v>62</v>
      </c>
      <c r="D118" s="40"/>
      <c r="E118" s="65"/>
    </row>
    <row r="119" spans="1:5" s="32" customFormat="1" ht="19.5" customHeight="1" hidden="1">
      <c r="A119" s="63"/>
      <c r="B119" s="42"/>
      <c r="C119" s="42" t="s">
        <v>80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81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64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67</v>
      </c>
      <c r="D126" s="40"/>
      <c r="E126" s="65"/>
    </row>
    <row r="127" spans="1:5" s="32" customFormat="1" ht="21" customHeight="1" hidden="1">
      <c r="A127" s="63"/>
      <c r="B127" s="42"/>
      <c r="C127" s="42" t="s">
        <v>109</v>
      </c>
      <c r="D127" s="40"/>
      <c r="E127" s="65"/>
    </row>
    <row r="128" spans="1:7" s="32" customFormat="1" ht="18.75" customHeight="1" hidden="1">
      <c r="A128" s="63"/>
      <c r="B128" s="42"/>
      <c r="C128" s="42" t="s">
        <v>65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74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92" t="s">
        <v>82</v>
      </c>
      <c r="C131" s="92"/>
      <c r="D131" s="49">
        <f>SUM(D132:D149)</f>
        <v>2382.35</v>
      </c>
      <c r="E131" s="65"/>
      <c r="G131" s="36"/>
    </row>
    <row r="132" spans="1:5" s="25" customFormat="1" ht="19.5" customHeight="1" hidden="1">
      <c r="A132" s="63"/>
      <c r="B132" s="42"/>
      <c r="C132" s="42" t="s">
        <v>122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71</v>
      </c>
      <c r="D135" s="40"/>
      <c r="E135" s="65"/>
    </row>
    <row r="136" spans="1:5" s="32" customFormat="1" ht="19.5" customHeight="1" hidden="1">
      <c r="A136" s="63"/>
      <c r="B136" s="42"/>
      <c r="C136" s="42" t="s">
        <v>62</v>
      </c>
      <c r="D136" s="40"/>
      <c r="E136" s="65"/>
    </row>
    <row r="137" spans="1:5" s="32" customFormat="1" ht="18.75" customHeight="1">
      <c r="A137" s="63"/>
      <c r="B137" s="42"/>
      <c r="C137" s="42" t="s">
        <v>72</v>
      </c>
      <c r="D137" s="40">
        <v>2382.35</v>
      </c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81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64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67</v>
      </c>
      <c r="D144" s="40"/>
      <c r="E144" s="65"/>
    </row>
    <row r="145" spans="1:5" s="32" customFormat="1" ht="19.5" customHeight="1" hidden="1">
      <c r="A145" s="63"/>
      <c r="B145" s="42"/>
      <c r="C145" s="42" t="s">
        <v>83</v>
      </c>
      <c r="D145" s="40"/>
      <c r="E145" s="65"/>
    </row>
    <row r="146" spans="1:5" s="32" customFormat="1" ht="24" customHeight="1" hidden="1">
      <c r="A146" s="63"/>
      <c r="B146" s="42"/>
      <c r="C146" s="42" t="s">
        <v>118</v>
      </c>
      <c r="D146" s="40"/>
      <c r="E146" s="65"/>
    </row>
    <row r="147" spans="1:5" s="32" customFormat="1" ht="19.5" customHeight="1" hidden="1">
      <c r="A147" s="63"/>
      <c r="B147" s="42"/>
      <c r="C147" s="42" t="s">
        <v>74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92" t="s">
        <v>78</v>
      </c>
      <c r="C150" s="92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79</v>
      </c>
      <c r="D151" s="40"/>
      <c r="E151" s="65"/>
    </row>
    <row r="152" spans="1:8" s="32" customFormat="1" ht="24" customHeight="1">
      <c r="A152" s="93" t="s">
        <v>56</v>
      </c>
      <c r="B152" s="89"/>
      <c r="C152" s="89"/>
      <c r="D152" s="40"/>
      <c r="E152" s="65"/>
      <c r="H152" s="36"/>
    </row>
    <row r="153" spans="1:5" s="25" customFormat="1" ht="36" customHeight="1" hidden="1">
      <c r="A153" s="94"/>
      <c r="B153" s="89"/>
      <c r="C153" s="89"/>
      <c r="D153" s="29"/>
      <c r="E153" s="58"/>
    </row>
    <row r="154" spans="1:5" s="25" customFormat="1" ht="38.25" customHeight="1" hidden="1">
      <c r="A154" s="62"/>
      <c r="B154" s="89"/>
      <c r="C154" s="89"/>
      <c r="D154" s="29"/>
      <c r="E154" s="58"/>
    </row>
    <row r="155" spans="1:5" s="25" customFormat="1" ht="24.75" customHeight="1" hidden="1">
      <c r="A155" s="62"/>
      <c r="B155" s="89"/>
      <c r="C155" s="89"/>
      <c r="D155" s="40"/>
      <c r="E155" s="58"/>
    </row>
    <row r="156" spans="1:5" s="25" customFormat="1" ht="26.25" customHeight="1" hidden="1">
      <c r="A156" s="62"/>
      <c r="B156" s="89"/>
      <c r="C156" s="89"/>
      <c r="D156" s="40"/>
      <c r="E156" s="58"/>
    </row>
    <row r="157" spans="1:5" s="25" customFormat="1" ht="37.5" customHeight="1" hidden="1">
      <c r="A157" s="60"/>
      <c r="B157" s="89"/>
      <c r="C157" s="89"/>
      <c r="D157" s="40"/>
      <c r="E157" s="58"/>
    </row>
    <row r="158" spans="1:6" s="25" customFormat="1" ht="30" customHeight="1">
      <c r="A158" s="43" t="s">
        <v>22</v>
      </c>
      <c r="B158" s="82" t="s">
        <v>57</v>
      </c>
      <c r="C158" s="82"/>
      <c r="D158" s="39">
        <f>D163+D168+D176+D181+D185+D192+D203+D211+D217+D222+D228+D234+D239+D245+D251+D257+D264</f>
        <v>124402.79999999999</v>
      </c>
      <c r="E158" s="58"/>
      <c r="F158" s="51"/>
    </row>
    <row r="159" spans="1:6" s="25" customFormat="1" ht="21.75" customHeight="1">
      <c r="A159" s="93" t="s">
        <v>102</v>
      </c>
      <c r="B159" s="89" t="s">
        <v>136</v>
      </c>
      <c r="C159" s="89"/>
      <c r="D159" s="40">
        <v>49777</v>
      </c>
      <c r="E159" s="48"/>
      <c r="F159" s="51"/>
    </row>
    <row r="160" spans="1:6" s="25" customFormat="1" ht="40.5" customHeight="1" hidden="1">
      <c r="A160" s="94"/>
      <c r="B160" s="96"/>
      <c r="C160" s="97"/>
      <c r="D160" s="40"/>
      <c r="E160" s="48"/>
      <c r="F160" s="51"/>
    </row>
    <row r="161" spans="1:6" s="25" customFormat="1" ht="34.5" customHeight="1" hidden="1">
      <c r="A161" s="94"/>
      <c r="B161" s="96"/>
      <c r="C161" s="97"/>
      <c r="D161" s="40"/>
      <c r="E161" s="48"/>
      <c r="F161" s="51"/>
    </row>
    <row r="162" spans="1:6" s="25" customFormat="1" ht="42" customHeight="1" hidden="1">
      <c r="A162" s="94"/>
      <c r="B162" s="96"/>
      <c r="C162" s="97"/>
      <c r="D162" s="40"/>
      <c r="E162" s="48"/>
      <c r="F162" s="51"/>
    </row>
    <row r="163" spans="1:5" s="25" customFormat="1" ht="25.5" customHeight="1">
      <c r="A163" s="95"/>
      <c r="B163" s="98" t="s">
        <v>87</v>
      </c>
      <c r="C163" s="99"/>
      <c r="D163" s="49">
        <f>SUM(D159:D162)</f>
        <v>49777</v>
      </c>
      <c r="E163" s="48"/>
    </row>
    <row r="164" spans="1:4" s="26" customFormat="1" ht="39.75" customHeight="1" hidden="1">
      <c r="A164" s="93" t="s">
        <v>62</v>
      </c>
      <c r="B164" s="89"/>
      <c r="C164" s="89"/>
      <c r="D164" s="29"/>
    </row>
    <row r="165" spans="1:4" s="26" customFormat="1" ht="42.75" customHeight="1" hidden="1">
      <c r="A165" s="94"/>
      <c r="B165" s="89"/>
      <c r="C165" s="89"/>
      <c r="D165" s="29"/>
    </row>
    <row r="166" spans="1:4" s="26" customFormat="1" ht="21" customHeight="1" hidden="1">
      <c r="A166" s="94"/>
      <c r="B166" s="96"/>
      <c r="C166" s="97"/>
      <c r="D166" s="29"/>
    </row>
    <row r="167" spans="1:4" s="26" customFormat="1" ht="24.75" customHeight="1" hidden="1">
      <c r="A167" s="94"/>
      <c r="B167" s="96"/>
      <c r="C167" s="97"/>
      <c r="D167" s="29"/>
    </row>
    <row r="168" spans="1:8" s="26" customFormat="1" ht="24.75" customHeight="1" hidden="1">
      <c r="A168" s="95"/>
      <c r="B168" s="98" t="s">
        <v>87</v>
      </c>
      <c r="C168" s="99"/>
      <c r="D168" s="50">
        <f>SUM(D164:D167)</f>
        <v>0</v>
      </c>
      <c r="F168" s="28"/>
      <c r="H168" s="28"/>
    </row>
    <row r="169" spans="1:4" s="26" customFormat="1" ht="24.75" customHeight="1">
      <c r="A169" s="82" t="s">
        <v>98</v>
      </c>
      <c r="B169" s="89" t="s">
        <v>101</v>
      </c>
      <c r="C169" s="89"/>
      <c r="D169" s="29">
        <v>10000.5</v>
      </c>
    </row>
    <row r="170" spans="1:4" s="26" customFormat="1" ht="30" customHeight="1">
      <c r="A170" s="82"/>
      <c r="B170" s="89" t="s">
        <v>103</v>
      </c>
      <c r="C170" s="89"/>
      <c r="D170" s="29">
        <v>435.32</v>
      </c>
    </row>
    <row r="171" spans="1:4" s="26" customFormat="1" ht="28.5" customHeight="1">
      <c r="A171" s="82"/>
      <c r="B171" s="89" t="s">
        <v>135</v>
      </c>
      <c r="C171" s="89"/>
      <c r="D171" s="29">
        <v>1000</v>
      </c>
    </row>
    <row r="172" spans="1:4" s="26" customFormat="1" ht="23.25" customHeight="1" hidden="1">
      <c r="A172" s="82"/>
      <c r="B172" s="89"/>
      <c r="C172" s="89"/>
      <c r="D172" s="29"/>
    </row>
    <row r="173" spans="1:4" s="26" customFormat="1" ht="34.5" customHeight="1" hidden="1">
      <c r="A173" s="82"/>
      <c r="B173" s="89"/>
      <c r="C173" s="89"/>
      <c r="D173" s="29"/>
    </row>
    <row r="174" spans="1:4" s="26" customFormat="1" ht="23.25" customHeight="1" hidden="1">
      <c r="A174" s="82"/>
      <c r="B174" s="89"/>
      <c r="C174" s="89"/>
      <c r="D174" s="29"/>
    </row>
    <row r="175" spans="1:4" s="26" customFormat="1" ht="23.25" customHeight="1" hidden="1">
      <c r="A175" s="82"/>
      <c r="B175" s="89"/>
      <c r="C175" s="89"/>
      <c r="D175" s="29"/>
    </row>
    <row r="176" spans="1:4" s="26" customFormat="1" ht="27" customHeight="1">
      <c r="A176" s="82"/>
      <c r="B176" s="100" t="s">
        <v>87</v>
      </c>
      <c r="C176" s="100"/>
      <c r="D176" s="24">
        <f>SUM(D169:D175)</f>
        <v>11435.82</v>
      </c>
    </row>
    <row r="177" spans="1:4" s="26" customFormat="1" ht="24" customHeight="1" hidden="1">
      <c r="A177" s="82" t="s">
        <v>15</v>
      </c>
      <c r="B177" s="96"/>
      <c r="C177" s="97"/>
      <c r="D177" s="29"/>
    </row>
    <row r="178" spans="1:4" s="26" customFormat="1" ht="40.5" customHeight="1" hidden="1">
      <c r="A178" s="82"/>
      <c r="B178" s="89"/>
      <c r="C178" s="89"/>
      <c r="D178" s="29"/>
    </row>
    <row r="179" spans="1:4" s="26" customFormat="1" ht="35.25" customHeight="1" hidden="1">
      <c r="A179" s="82"/>
      <c r="B179" s="89"/>
      <c r="C179" s="89"/>
      <c r="D179" s="29"/>
    </row>
    <row r="180" spans="1:4" s="26" customFormat="1" ht="36.75" customHeight="1" hidden="1">
      <c r="A180" s="82"/>
      <c r="B180" s="89"/>
      <c r="C180" s="89"/>
      <c r="D180" s="29"/>
    </row>
    <row r="181" spans="1:4" s="26" customFormat="1" ht="21.75" customHeight="1" hidden="1">
      <c r="A181" s="82"/>
      <c r="B181" s="100" t="s">
        <v>87</v>
      </c>
      <c r="C181" s="100"/>
      <c r="D181" s="24">
        <f>D177+D178+D179+D180</f>
        <v>0</v>
      </c>
    </row>
    <row r="182" spans="1:4" s="26" customFormat="1" ht="27" customHeight="1" hidden="1">
      <c r="A182" s="82" t="s">
        <v>97</v>
      </c>
      <c r="B182" s="89"/>
      <c r="C182" s="89"/>
      <c r="D182" s="29"/>
    </row>
    <row r="183" spans="1:4" s="26" customFormat="1" ht="32.25" customHeight="1" hidden="1">
      <c r="A183" s="82"/>
      <c r="B183" s="96"/>
      <c r="C183" s="97"/>
      <c r="D183" s="29"/>
    </row>
    <row r="184" spans="1:4" s="26" customFormat="1" ht="42.75" customHeight="1" hidden="1">
      <c r="A184" s="82"/>
      <c r="B184" s="89"/>
      <c r="C184" s="89"/>
      <c r="D184" s="29"/>
    </row>
    <row r="185" spans="1:6" s="26" customFormat="1" ht="36.75" customHeight="1" hidden="1">
      <c r="A185" s="82"/>
      <c r="B185" s="100" t="s">
        <v>87</v>
      </c>
      <c r="C185" s="100"/>
      <c r="D185" s="24">
        <f>D182+D183+D184</f>
        <v>0</v>
      </c>
      <c r="F185" s="28"/>
    </row>
    <row r="186" spans="1:4" s="26" customFormat="1" ht="0.75" customHeight="1" hidden="1">
      <c r="A186" s="93" t="s">
        <v>88</v>
      </c>
      <c r="B186" s="96"/>
      <c r="C186" s="97"/>
      <c r="D186" s="29"/>
    </row>
    <row r="187" spans="1:4" s="26" customFormat="1" ht="23.25" customHeight="1" hidden="1">
      <c r="A187" s="94"/>
      <c r="B187" s="89"/>
      <c r="C187" s="89"/>
      <c r="D187" s="29"/>
    </row>
    <row r="188" spans="1:4" s="26" customFormat="1" ht="12" customHeight="1" hidden="1">
      <c r="A188" s="94"/>
      <c r="B188" s="96"/>
      <c r="C188" s="97"/>
      <c r="D188" s="29"/>
    </row>
    <row r="189" spans="1:4" s="26" customFormat="1" ht="21.75" customHeight="1" hidden="1">
      <c r="A189" s="94"/>
      <c r="B189" s="92"/>
      <c r="C189" s="92"/>
      <c r="D189" s="29"/>
    </row>
    <row r="190" spans="1:4" s="26" customFormat="1" ht="37.5" customHeight="1" hidden="1">
      <c r="A190" s="94"/>
      <c r="B190" s="92"/>
      <c r="C190" s="92"/>
      <c r="D190" s="29"/>
    </row>
    <row r="191" spans="1:4" s="26" customFormat="1" ht="19.5" customHeight="1" hidden="1">
      <c r="A191" s="94"/>
      <c r="B191" s="90"/>
      <c r="C191" s="91"/>
      <c r="D191" s="29"/>
    </row>
    <row r="192" spans="1:7" s="26" customFormat="1" ht="30" customHeight="1" hidden="1">
      <c r="A192" s="95"/>
      <c r="B192" s="100" t="s">
        <v>87</v>
      </c>
      <c r="C192" s="100"/>
      <c r="D192" s="50">
        <f>SUM(D186:D191)</f>
        <v>0</v>
      </c>
      <c r="G192" s="28"/>
    </row>
    <row r="193" spans="1:7" s="26" customFormat="1" ht="27.75" customHeight="1">
      <c r="A193" s="61" t="s">
        <v>63</v>
      </c>
      <c r="B193" s="89" t="s">
        <v>103</v>
      </c>
      <c r="C193" s="89"/>
      <c r="D193" s="29">
        <f>384.35+1887.16+2289.62+169.7+282.61+108.29+88.57</f>
        <v>5210.299999999999</v>
      </c>
      <c r="G193" s="28"/>
    </row>
    <row r="194" spans="1:4" s="26" customFormat="1" ht="28.5" customHeight="1">
      <c r="A194" s="62"/>
      <c r="B194" s="96" t="s">
        <v>137</v>
      </c>
      <c r="C194" s="97"/>
      <c r="D194" s="29">
        <f>250</f>
        <v>250</v>
      </c>
    </row>
    <row r="195" spans="1:4" s="26" customFormat="1" ht="30.75" customHeight="1" hidden="1">
      <c r="A195" s="62"/>
      <c r="B195" s="96"/>
      <c r="C195" s="97"/>
      <c r="D195" s="29"/>
    </row>
    <row r="196" spans="1:4" s="26" customFormat="1" ht="30.75" customHeight="1" hidden="1">
      <c r="A196" s="62"/>
      <c r="B196" s="89"/>
      <c r="C196" s="89"/>
      <c r="D196" s="29"/>
    </row>
    <row r="197" spans="1:4" s="26" customFormat="1" ht="32.25" customHeight="1" hidden="1">
      <c r="A197" s="62"/>
      <c r="B197" s="96"/>
      <c r="C197" s="97"/>
      <c r="D197" s="29"/>
    </row>
    <row r="198" spans="1:4" s="26" customFormat="1" ht="31.5" customHeight="1" hidden="1">
      <c r="A198" s="62"/>
      <c r="B198" s="96"/>
      <c r="C198" s="97"/>
      <c r="D198" s="29"/>
    </row>
    <row r="199" spans="1:4" s="26" customFormat="1" ht="27.75" customHeight="1" hidden="1">
      <c r="A199" s="62"/>
      <c r="B199" s="96"/>
      <c r="C199" s="97"/>
      <c r="D199" s="29"/>
    </row>
    <row r="200" spans="1:4" s="26" customFormat="1" ht="27.75" customHeight="1" hidden="1">
      <c r="A200" s="62"/>
      <c r="B200" s="96"/>
      <c r="C200" s="97"/>
      <c r="D200" s="29"/>
    </row>
    <row r="201" spans="1:4" s="26" customFormat="1" ht="34.5" customHeight="1" hidden="1">
      <c r="A201" s="62"/>
      <c r="B201" s="96"/>
      <c r="C201" s="97"/>
      <c r="D201" s="29"/>
    </row>
    <row r="202" spans="1:4" s="26" customFormat="1" ht="12" customHeight="1" hidden="1">
      <c r="A202" s="62"/>
      <c r="B202" s="96"/>
      <c r="C202" s="97"/>
      <c r="D202" s="29"/>
    </row>
    <row r="203" spans="1:7" s="26" customFormat="1" ht="25.5" customHeight="1">
      <c r="A203" s="60"/>
      <c r="B203" s="100" t="s">
        <v>87</v>
      </c>
      <c r="C203" s="100"/>
      <c r="D203" s="50">
        <f>SUM(D193:D202)</f>
        <v>5460.299999999999</v>
      </c>
      <c r="F203" s="28"/>
      <c r="G203" s="28"/>
    </row>
    <row r="204" spans="1:4" s="26" customFormat="1" ht="24" customHeight="1">
      <c r="A204" s="82" t="s">
        <v>18</v>
      </c>
      <c r="B204" s="96" t="s">
        <v>117</v>
      </c>
      <c r="C204" s="97"/>
      <c r="D204" s="29">
        <v>446.93</v>
      </c>
    </row>
    <row r="205" spans="1:4" s="26" customFormat="1" ht="26.25" customHeight="1">
      <c r="A205" s="82"/>
      <c r="B205" s="89" t="s">
        <v>99</v>
      </c>
      <c r="C205" s="89"/>
      <c r="D205" s="29">
        <v>300</v>
      </c>
    </row>
    <row r="206" spans="1:4" s="26" customFormat="1" ht="27" customHeight="1">
      <c r="A206" s="82"/>
      <c r="B206" s="89" t="s">
        <v>44</v>
      </c>
      <c r="C206" s="89"/>
      <c r="D206" s="29">
        <v>300</v>
      </c>
    </row>
    <row r="207" spans="1:4" s="26" customFormat="1" ht="17.25" customHeight="1" hidden="1">
      <c r="A207" s="82"/>
      <c r="B207" s="89"/>
      <c r="C207" s="89"/>
      <c r="D207" s="29"/>
    </row>
    <row r="208" spans="1:4" s="26" customFormat="1" ht="20.25" customHeight="1" hidden="1">
      <c r="A208" s="82"/>
      <c r="B208" s="89"/>
      <c r="C208" s="89"/>
      <c r="D208" s="29"/>
    </row>
    <row r="209" spans="1:4" s="26" customFormat="1" ht="22.5" customHeight="1" hidden="1">
      <c r="A209" s="82"/>
      <c r="B209" s="96"/>
      <c r="C209" s="97"/>
      <c r="D209" s="29"/>
    </row>
    <row r="210" spans="1:4" s="26" customFormat="1" ht="39.75" customHeight="1" hidden="1">
      <c r="A210" s="82"/>
      <c r="B210" s="96"/>
      <c r="C210" s="97"/>
      <c r="D210" s="29"/>
    </row>
    <row r="211" spans="1:4" s="26" customFormat="1" ht="27.75" customHeight="1">
      <c r="A211" s="82"/>
      <c r="B211" s="100" t="s">
        <v>87</v>
      </c>
      <c r="C211" s="100"/>
      <c r="D211" s="50">
        <f>SUM(D204:D210)</f>
        <v>1046.93</v>
      </c>
    </row>
    <row r="212" spans="1:4" s="26" customFormat="1" ht="33.75" customHeight="1">
      <c r="A212" s="61" t="s">
        <v>31</v>
      </c>
      <c r="B212" s="96" t="s">
        <v>115</v>
      </c>
      <c r="C212" s="97"/>
      <c r="D212" s="41">
        <v>445</v>
      </c>
    </row>
    <row r="213" spans="1:4" s="26" customFormat="1" ht="30.75" customHeight="1" hidden="1">
      <c r="A213" s="75"/>
      <c r="B213" s="96"/>
      <c r="C213" s="97"/>
      <c r="D213" s="29"/>
    </row>
    <row r="214" spans="1:4" s="26" customFormat="1" ht="27.75" customHeight="1" hidden="1">
      <c r="A214" s="75"/>
      <c r="B214" s="89"/>
      <c r="C214" s="89"/>
      <c r="D214" s="29"/>
    </row>
    <row r="215" spans="1:4" s="26" customFormat="1" ht="24.75" customHeight="1" hidden="1">
      <c r="A215" s="75"/>
      <c r="B215" s="96"/>
      <c r="C215" s="97"/>
      <c r="D215" s="29"/>
    </row>
    <row r="216" spans="1:4" s="26" customFormat="1" ht="27" customHeight="1" hidden="1">
      <c r="A216" s="75"/>
      <c r="B216" s="96"/>
      <c r="C216" s="97"/>
      <c r="D216" s="29"/>
    </row>
    <row r="217" spans="1:8" s="26" customFormat="1" ht="23.25" customHeight="1">
      <c r="A217" s="76"/>
      <c r="B217" s="100" t="s">
        <v>87</v>
      </c>
      <c r="C217" s="100"/>
      <c r="D217" s="50">
        <f>SUM(D212:D216)</f>
        <v>445</v>
      </c>
      <c r="F217" s="28"/>
      <c r="G217" s="28"/>
      <c r="H217" s="28"/>
    </row>
    <row r="218" spans="1:4" s="26" customFormat="1" ht="21.75" customHeight="1">
      <c r="A218" s="93" t="s">
        <v>30</v>
      </c>
      <c r="B218" s="89" t="s">
        <v>106</v>
      </c>
      <c r="C218" s="89"/>
      <c r="D218" s="29">
        <v>500</v>
      </c>
    </row>
    <row r="219" spans="1:4" s="26" customFormat="1" ht="24" customHeight="1" hidden="1">
      <c r="A219" s="94"/>
      <c r="B219" s="96"/>
      <c r="C219" s="97"/>
      <c r="D219" s="29"/>
    </row>
    <row r="220" spans="1:4" s="26" customFormat="1" ht="21.75" customHeight="1" hidden="1">
      <c r="A220" s="94"/>
      <c r="B220" s="96"/>
      <c r="C220" s="97"/>
      <c r="D220" s="29"/>
    </row>
    <row r="221" spans="1:4" s="26" customFormat="1" ht="25.5" customHeight="1" hidden="1">
      <c r="A221" s="94"/>
      <c r="B221" s="92"/>
      <c r="C221" s="92"/>
      <c r="D221" s="29"/>
    </row>
    <row r="222" spans="1:4" s="26" customFormat="1" ht="21.75" customHeight="1">
      <c r="A222" s="95"/>
      <c r="B222" s="100" t="s">
        <v>87</v>
      </c>
      <c r="C222" s="100"/>
      <c r="D222" s="50">
        <f>SUM(D218:D221)</f>
        <v>500</v>
      </c>
    </row>
    <row r="223" spans="1:6" s="26" customFormat="1" ht="27" customHeight="1" hidden="1">
      <c r="A223" s="82" t="s">
        <v>45</v>
      </c>
      <c r="B223" s="96"/>
      <c r="C223" s="97"/>
      <c r="D223" s="29"/>
      <c r="F223" s="28"/>
    </row>
    <row r="224" spans="1:4" s="26" customFormat="1" ht="28.5" customHeight="1" hidden="1">
      <c r="A224" s="82"/>
      <c r="B224" s="89"/>
      <c r="C224" s="89"/>
      <c r="D224" s="29"/>
    </row>
    <row r="225" spans="1:4" s="26" customFormat="1" ht="27" customHeight="1" hidden="1">
      <c r="A225" s="82"/>
      <c r="B225" s="89"/>
      <c r="C225" s="89"/>
      <c r="D225" s="29"/>
    </row>
    <row r="226" spans="1:4" s="26" customFormat="1" ht="18" customHeight="1" hidden="1">
      <c r="A226" s="82"/>
      <c r="B226" s="89"/>
      <c r="C226" s="89"/>
      <c r="D226" s="29"/>
    </row>
    <row r="227" spans="1:4" s="26" customFormat="1" ht="22.5" customHeight="1" hidden="1">
      <c r="A227" s="82"/>
      <c r="B227" s="96"/>
      <c r="C227" s="97"/>
      <c r="D227" s="29"/>
    </row>
    <row r="228" spans="1:7" s="26" customFormat="1" ht="29.25" customHeight="1" hidden="1">
      <c r="A228" s="82"/>
      <c r="B228" s="100" t="s">
        <v>87</v>
      </c>
      <c r="C228" s="100"/>
      <c r="D228" s="50">
        <f>SUM(D223:D227)</f>
        <v>0</v>
      </c>
      <c r="G228" s="28"/>
    </row>
    <row r="229" spans="1:4" s="26" customFormat="1" ht="24" customHeight="1" hidden="1">
      <c r="A229" s="61" t="s">
        <v>67</v>
      </c>
      <c r="B229" s="96"/>
      <c r="C229" s="97"/>
      <c r="D229" s="29"/>
    </row>
    <row r="230" spans="1:4" s="26" customFormat="1" ht="24.75" customHeight="1" hidden="1">
      <c r="A230" s="62"/>
      <c r="B230" s="89"/>
      <c r="C230" s="89"/>
      <c r="D230" s="29"/>
    </row>
    <row r="231" spans="1:4" s="26" customFormat="1" ht="27" customHeight="1" hidden="1">
      <c r="A231" s="62"/>
      <c r="B231" s="89"/>
      <c r="C231" s="89"/>
      <c r="D231" s="29" t="s">
        <v>26</v>
      </c>
    </row>
    <row r="232" spans="1:4" s="26" customFormat="1" ht="27.75" customHeight="1" hidden="1">
      <c r="A232" s="62"/>
      <c r="B232" s="89"/>
      <c r="C232" s="89"/>
      <c r="D232" s="29"/>
    </row>
    <row r="233" spans="1:4" s="26" customFormat="1" ht="17.25" customHeight="1" hidden="1">
      <c r="A233" s="62"/>
      <c r="B233" s="89"/>
      <c r="C233" s="89"/>
      <c r="D233" s="29"/>
    </row>
    <row r="234" spans="1:4" s="26" customFormat="1" ht="24" customHeight="1" hidden="1">
      <c r="A234" s="60"/>
      <c r="B234" s="100" t="s">
        <v>87</v>
      </c>
      <c r="C234" s="100"/>
      <c r="D234" s="50">
        <f>SUM(D229:D233)</f>
        <v>0</v>
      </c>
    </row>
    <row r="235" spans="1:5" s="26" customFormat="1" ht="21.75" customHeight="1">
      <c r="A235" s="93" t="s">
        <v>83</v>
      </c>
      <c r="B235" s="96" t="s">
        <v>132</v>
      </c>
      <c r="C235" s="97"/>
      <c r="D235" s="29">
        <v>600</v>
      </c>
      <c r="E235" s="29">
        <v>211.99</v>
      </c>
    </row>
    <row r="236" spans="1:5" s="26" customFormat="1" ht="21.75" customHeight="1">
      <c r="A236" s="94"/>
      <c r="B236" s="89" t="s">
        <v>133</v>
      </c>
      <c r="C236" s="89"/>
      <c r="D236" s="29">
        <v>200</v>
      </c>
      <c r="E236" s="29">
        <f>126.65+506.43</f>
        <v>633.08</v>
      </c>
    </row>
    <row r="237" spans="1:5" s="26" customFormat="1" ht="21.75" customHeight="1">
      <c r="A237" s="94"/>
      <c r="B237" s="96" t="s">
        <v>134</v>
      </c>
      <c r="C237" s="97"/>
      <c r="D237" s="29">
        <v>331.2</v>
      </c>
      <c r="E237" s="29">
        <f>300+120+682.99</f>
        <v>1102.99</v>
      </c>
    </row>
    <row r="238" spans="1:5" s="26" customFormat="1" ht="20.25" customHeight="1" hidden="1">
      <c r="A238" s="94"/>
      <c r="B238" s="89"/>
      <c r="C238" s="89"/>
      <c r="D238" s="29"/>
      <c r="E238" s="28"/>
    </row>
    <row r="239" spans="1:4" s="26" customFormat="1" ht="33" customHeight="1">
      <c r="A239" s="95"/>
      <c r="B239" s="100" t="s">
        <v>87</v>
      </c>
      <c r="C239" s="100"/>
      <c r="D239" s="50">
        <f>SUM(D235:D238)</f>
        <v>1131.2</v>
      </c>
    </row>
    <row r="240" spans="1:4" s="26" customFormat="1" ht="39.75" customHeight="1">
      <c r="A240" s="43" t="s">
        <v>90</v>
      </c>
      <c r="B240" s="96" t="s">
        <v>139</v>
      </c>
      <c r="C240" s="97"/>
      <c r="D240" s="29">
        <f>2600+46487</f>
        <v>49087</v>
      </c>
    </row>
    <row r="241" spans="1:4" s="26" customFormat="1" ht="46.5" customHeight="1">
      <c r="A241" s="62"/>
      <c r="B241" s="89" t="s">
        <v>138</v>
      </c>
      <c r="C241" s="89"/>
      <c r="D241" s="29">
        <v>3629.55</v>
      </c>
    </row>
    <row r="242" spans="1:4" s="26" customFormat="1" ht="29.25" customHeight="1">
      <c r="A242" s="62"/>
      <c r="B242" s="89" t="s">
        <v>133</v>
      </c>
      <c r="C242" s="89"/>
      <c r="D242" s="29">
        <v>180</v>
      </c>
    </row>
    <row r="243" spans="1:4" s="26" customFormat="1" ht="25.5" customHeight="1" hidden="1">
      <c r="A243" s="62"/>
      <c r="B243" s="89"/>
      <c r="C243" s="89"/>
      <c r="D243" s="29"/>
    </row>
    <row r="244" spans="1:4" s="26" customFormat="1" ht="24" customHeight="1" hidden="1">
      <c r="A244" s="62"/>
      <c r="B244" s="89"/>
      <c r="C244" s="89"/>
      <c r="D244" s="29"/>
    </row>
    <row r="245" spans="1:4" s="26" customFormat="1" ht="19.5" customHeight="1">
      <c r="A245" s="60"/>
      <c r="B245" s="98" t="s">
        <v>87</v>
      </c>
      <c r="C245" s="99"/>
      <c r="D245" s="50">
        <f>SUM(D240:D244)</f>
        <v>52896.55</v>
      </c>
    </row>
    <row r="246" spans="1:4" s="26" customFormat="1" ht="44.25" customHeight="1">
      <c r="A246" s="61" t="s">
        <v>0</v>
      </c>
      <c r="B246" s="96" t="s">
        <v>143</v>
      </c>
      <c r="C246" s="97"/>
      <c r="D246" s="29">
        <v>500</v>
      </c>
    </row>
    <row r="247" spans="1:4" s="26" customFormat="1" ht="30" customHeight="1" hidden="1">
      <c r="A247" s="62"/>
      <c r="B247" s="96"/>
      <c r="C247" s="97"/>
      <c r="D247" s="29"/>
    </row>
    <row r="248" spans="1:4" s="26" customFormat="1" ht="25.5" customHeight="1" hidden="1">
      <c r="A248" s="62"/>
      <c r="B248" s="89"/>
      <c r="C248" s="89"/>
      <c r="D248" s="29"/>
    </row>
    <row r="249" spans="1:4" s="26" customFormat="1" ht="15.75" customHeight="1" hidden="1">
      <c r="A249" s="62"/>
      <c r="B249" s="89"/>
      <c r="C249" s="89"/>
      <c r="D249" s="29"/>
    </row>
    <row r="250" spans="1:4" s="26" customFormat="1" ht="40.5" customHeight="1" hidden="1">
      <c r="A250" s="62"/>
      <c r="B250" s="96"/>
      <c r="C250" s="97"/>
      <c r="D250" s="29"/>
    </row>
    <row r="251" spans="1:4" s="26" customFormat="1" ht="27" customHeight="1">
      <c r="A251" s="60"/>
      <c r="B251" s="100" t="s">
        <v>87</v>
      </c>
      <c r="C251" s="100"/>
      <c r="D251" s="50">
        <f>SUM(D246:E250)</f>
        <v>500</v>
      </c>
    </row>
    <row r="252" spans="1:4" s="26" customFormat="1" ht="28.5" customHeight="1">
      <c r="A252" s="93" t="s">
        <v>60</v>
      </c>
      <c r="B252" s="96" t="s">
        <v>100</v>
      </c>
      <c r="C252" s="97"/>
      <c r="D252" s="29">
        <v>480</v>
      </c>
    </row>
    <row r="253" spans="1:4" s="26" customFormat="1" ht="32.25" customHeight="1">
      <c r="A253" s="94"/>
      <c r="B253" s="96" t="s">
        <v>144</v>
      </c>
      <c r="C253" s="97"/>
      <c r="D253" s="29">
        <v>730</v>
      </c>
    </row>
    <row r="254" spans="1:4" s="26" customFormat="1" ht="28.5" customHeight="1" hidden="1">
      <c r="A254" s="94"/>
      <c r="B254" s="101"/>
      <c r="C254" s="102"/>
      <c r="D254" s="29"/>
    </row>
    <row r="255" spans="1:4" s="26" customFormat="1" ht="22.5" customHeight="1" hidden="1">
      <c r="A255" s="94"/>
      <c r="B255" s="89"/>
      <c r="C255" s="89"/>
      <c r="D255" s="29"/>
    </row>
    <row r="256" spans="1:4" s="26" customFormat="1" ht="33" customHeight="1" hidden="1">
      <c r="A256" s="94"/>
      <c r="B256" s="89"/>
      <c r="C256" s="89"/>
      <c r="D256" s="29"/>
    </row>
    <row r="257" spans="1:4" s="26" customFormat="1" ht="26.25" customHeight="1">
      <c r="A257" s="21"/>
      <c r="B257" s="100" t="s">
        <v>87</v>
      </c>
      <c r="C257" s="100"/>
      <c r="D257" s="50">
        <f>SUM(D252:E256)</f>
        <v>1210</v>
      </c>
    </row>
    <row r="258" spans="1:4" s="26" customFormat="1" ht="27.75" customHeight="1" hidden="1">
      <c r="A258" s="72" t="s">
        <v>12</v>
      </c>
      <c r="B258" s="96"/>
      <c r="C258" s="97"/>
      <c r="D258" s="59"/>
    </row>
    <row r="259" spans="1:4" s="26" customFormat="1" ht="29.25" customHeight="1" hidden="1">
      <c r="A259" s="73"/>
      <c r="B259" s="96"/>
      <c r="C259" s="97"/>
      <c r="D259" s="69"/>
    </row>
    <row r="260" spans="1:4" s="26" customFormat="1" ht="27.75" customHeight="1" hidden="1">
      <c r="A260" s="73"/>
      <c r="B260" s="96"/>
      <c r="C260" s="97"/>
      <c r="D260" s="69"/>
    </row>
    <row r="261" spans="1:4" s="26" customFormat="1" ht="38.25" customHeight="1" hidden="1">
      <c r="A261" s="73"/>
      <c r="B261" s="96"/>
      <c r="C261" s="97"/>
      <c r="D261" s="70"/>
    </row>
    <row r="262" spans="1:4" s="26" customFormat="1" ht="40.5" customHeight="1" hidden="1">
      <c r="A262" s="73"/>
      <c r="B262" s="96"/>
      <c r="C262" s="97"/>
      <c r="D262" s="70"/>
    </row>
    <row r="263" spans="1:4" s="26" customFormat="1" ht="34.5" customHeight="1" hidden="1">
      <c r="A263" s="74"/>
      <c r="B263" s="96"/>
      <c r="C263" s="103"/>
      <c r="D263" s="70"/>
    </row>
    <row r="264" spans="1:4" s="26" customFormat="1" ht="36" customHeight="1" hidden="1">
      <c r="A264" s="43"/>
      <c r="B264" s="98" t="s">
        <v>87</v>
      </c>
      <c r="C264" s="99"/>
      <c r="D264" s="50">
        <f>SUM(D258:D263)</f>
        <v>0</v>
      </c>
    </row>
    <row r="265" spans="1:8" s="26" customFormat="1" ht="24.75" customHeight="1">
      <c r="A265" s="21"/>
      <c r="B265" s="104" t="s">
        <v>19</v>
      </c>
      <c r="C265" s="105"/>
      <c r="D265" s="24">
        <f>D158+D16</f>
        <v>332955.18999999994</v>
      </c>
      <c r="E265" s="27"/>
      <c r="F265" s="28"/>
      <c r="G265" s="28"/>
      <c r="H265" s="28"/>
    </row>
    <row r="266" spans="1:7" s="26" customFormat="1" ht="29.25" customHeight="1">
      <c r="A266" s="21"/>
      <c r="B266" s="106" t="s">
        <v>58</v>
      </c>
      <c r="C266" s="106"/>
      <c r="D266" s="24">
        <f>SUM(D267:E279)</f>
        <v>0</v>
      </c>
      <c r="E266" s="27"/>
      <c r="G266" s="28"/>
    </row>
    <row r="267" spans="1:7" s="26" customFormat="1" ht="38.25" customHeight="1">
      <c r="A267" s="43"/>
      <c r="B267" s="107"/>
      <c r="C267" s="108"/>
      <c r="D267" s="67"/>
      <c r="E267" s="27"/>
      <c r="G267" s="28"/>
    </row>
    <row r="268" spans="1:5" s="26" customFormat="1" ht="48" customHeight="1" hidden="1">
      <c r="A268" s="43"/>
      <c r="B268" s="89"/>
      <c r="C268" s="89"/>
      <c r="D268" s="29"/>
      <c r="E268" s="27"/>
    </row>
    <row r="269" spans="1:5" s="26" customFormat="1" ht="56.25" customHeight="1" hidden="1">
      <c r="A269" s="43"/>
      <c r="B269" s="89"/>
      <c r="C269" s="89"/>
      <c r="D269" s="56"/>
      <c r="E269" s="57"/>
    </row>
    <row r="270" spans="1:5" s="26" customFormat="1" ht="46.5" customHeight="1" hidden="1">
      <c r="A270" s="43"/>
      <c r="B270" s="89"/>
      <c r="C270" s="89"/>
      <c r="D270" s="56"/>
      <c r="E270" s="57"/>
    </row>
    <row r="271" spans="1:5" s="26" customFormat="1" ht="18.75" hidden="1">
      <c r="A271" s="43"/>
      <c r="B271" s="106"/>
      <c r="C271" s="106"/>
      <c r="D271" s="56"/>
      <c r="E271" s="57"/>
    </row>
    <row r="272" spans="1:5" s="26" customFormat="1" ht="12.75" customHeight="1" hidden="1">
      <c r="A272" s="43"/>
      <c r="B272" s="89"/>
      <c r="C272" s="89"/>
      <c r="D272" s="29"/>
      <c r="E272" s="57"/>
    </row>
    <row r="273" spans="1:5" s="26" customFormat="1" ht="27.75" customHeight="1" hidden="1">
      <c r="A273" s="93"/>
      <c r="B273" s="96"/>
      <c r="C273" s="97"/>
      <c r="D273" s="29"/>
      <c r="E273" s="57"/>
    </row>
    <row r="274" spans="1:5" s="26" customFormat="1" ht="24.75" customHeight="1" hidden="1">
      <c r="A274" s="94"/>
      <c r="B274" s="96"/>
      <c r="C274" s="97"/>
      <c r="D274" s="29"/>
      <c r="E274" s="57"/>
    </row>
    <row r="275" spans="1:5" s="26" customFormat="1" ht="23.25" customHeight="1" hidden="1">
      <c r="A275" s="94"/>
      <c r="B275" s="89"/>
      <c r="C275" s="89"/>
      <c r="D275" s="29"/>
      <c r="E275" s="57"/>
    </row>
    <row r="276" spans="1:4" s="26" customFormat="1" ht="25.5" customHeight="1" hidden="1">
      <c r="A276" s="95"/>
      <c r="B276" s="89"/>
      <c r="C276" s="89"/>
      <c r="D276" s="29"/>
    </row>
    <row r="277" spans="1:4" s="26" customFormat="1" ht="20.25" customHeight="1" hidden="1">
      <c r="A277" s="93"/>
      <c r="B277" s="96"/>
      <c r="C277" s="97"/>
      <c r="D277" s="29"/>
    </row>
    <row r="278" spans="1:4" s="26" customFormat="1" ht="29.25" customHeight="1" hidden="1">
      <c r="A278" s="95"/>
      <c r="B278" s="89"/>
      <c r="C278" s="89"/>
      <c r="D278" s="29"/>
    </row>
    <row r="279" spans="1:4" s="26" customFormat="1" ht="20.25" customHeight="1" hidden="1">
      <c r="A279" s="43"/>
      <c r="B279" s="89"/>
      <c r="C279" s="89"/>
      <c r="D279" s="29"/>
    </row>
    <row r="280" spans="1:7" s="26" customFormat="1" ht="20.25" customHeight="1">
      <c r="A280" s="43" t="s">
        <v>26</v>
      </c>
      <c r="B280" s="82" t="s">
        <v>89</v>
      </c>
      <c r="C280" s="82"/>
      <c r="D280" s="24">
        <f>D265+D266</f>
        <v>332955.18999999994</v>
      </c>
      <c r="F280" s="28"/>
      <c r="G280" s="28"/>
    </row>
    <row r="281" spans="1:4" s="26" customFormat="1" ht="37.5" customHeight="1">
      <c r="A281" s="43"/>
      <c r="B281" s="109"/>
      <c r="C281" s="105"/>
      <c r="D281" s="21"/>
    </row>
    <row r="282" spans="1:4" s="26" customFormat="1" ht="20.25" customHeight="1">
      <c r="A282" s="43"/>
      <c r="B282" s="89"/>
      <c r="C282" s="89"/>
      <c r="D282" s="29"/>
    </row>
    <row r="283" spans="1:4" s="54" customFormat="1" ht="22.5" customHeight="1">
      <c r="A283" s="52"/>
      <c r="B283" s="110" t="s">
        <v>91</v>
      </c>
      <c r="C283" s="110"/>
      <c r="D283" s="53">
        <f>D14-D265-D266</f>
        <v>121029202.22</v>
      </c>
    </row>
    <row r="284" spans="2:3" s="26" customFormat="1" ht="26.25" customHeight="1">
      <c r="B284" s="111"/>
      <c r="C284" s="111"/>
    </row>
    <row r="285" spans="1:5" s="26" customFormat="1" ht="32.25" customHeight="1">
      <c r="A285" s="61"/>
      <c r="B285" s="106" t="s">
        <v>84</v>
      </c>
      <c r="C285" s="106"/>
      <c r="D285" s="24">
        <f>SUM(D286:D288)</f>
        <v>129810</v>
      </c>
      <c r="E285" s="27"/>
    </row>
    <row r="286" spans="1:5" s="26" customFormat="1" ht="24.75" customHeight="1">
      <c r="A286" s="21" t="s">
        <v>63</v>
      </c>
      <c r="B286" s="96" t="s">
        <v>110</v>
      </c>
      <c r="C286" s="97"/>
      <c r="D286" s="29">
        <v>129810</v>
      </c>
      <c r="E286" s="28"/>
    </row>
    <row r="287" spans="1:5" s="26" customFormat="1" ht="17.25" customHeight="1">
      <c r="A287" s="21"/>
      <c r="B287" s="89"/>
      <c r="C287" s="89"/>
      <c r="D287" s="29"/>
      <c r="E287" s="28"/>
    </row>
    <row r="288" spans="1:4" s="26" customFormat="1" ht="14.25" customHeight="1">
      <c r="A288" s="21"/>
      <c r="B288" s="89"/>
      <c r="C288" s="89"/>
      <c r="D288" s="29"/>
    </row>
    <row r="289" ht="15.75" customHeight="1"/>
  </sheetData>
  <sheetProtection password="CE38" sheet="1"/>
  <mergeCells count="186">
    <mergeCell ref="B288:C288"/>
    <mergeCell ref="B282:C282"/>
    <mergeCell ref="B283:C283"/>
    <mergeCell ref="B284:C284"/>
    <mergeCell ref="B285:C285"/>
    <mergeCell ref="B286:C286"/>
    <mergeCell ref="B287:C287"/>
    <mergeCell ref="A277:A278"/>
    <mergeCell ref="B277:C277"/>
    <mergeCell ref="B278:C278"/>
    <mergeCell ref="B279:C279"/>
    <mergeCell ref="B280:C280"/>
    <mergeCell ref="B281:C281"/>
    <mergeCell ref="B269:C269"/>
    <mergeCell ref="B270:C270"/>
    <mergeCell ref="B271:C271"/>
    <mergeCell ref="B272:C272"/>
    <mergeCell ref="A273:A276"/>
    <mergeCell ref="B273:C273"/>
    <mergeCell ref="B274:C274"/>
    <mergeCell ref="B275:C275"/>
    <mergeCell ref="B276:C276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A252:A256"/>
    <mergeCell ref="B252:C252"/>
    <mergeCell ref="B253:C253"/>
    <mergeCell ref="B254:C254"/>
    <mergeCell ref="B255:C255"/>
    <mergeCell ref="B256:C256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A235:A239"/>
    <mergeCell ref="B235:C235"/>
    <mergeCell ref="B236:C236"/>
    <mergeCell ref="B237:C237"/>
    <mergeCell ref="B238:C238"/>
    <mergeCell ref="B239:C239"/>
    <mergeCell ref="B229:C229"/>
    <mergeCell ref="B230:C230"/>
    <mergeCell ref="B231:C231"/>
    <mergeCell ref="B232:C232"/>
    <mergeCell ref="B233:C233"/>
    <mergeCell ref="B234:C234"/>
    <mergeCell ref="A223:A228"/>
    <mergeCell ref="B223:C223"/>
    <mergeCell ref="B224:C224"/>
    <mergeCell ref="B225:C225"/>
    <mergeCell ref="B226:C226"/>
    <mergeCell ref="B227:C227"/>
    <mergeCell ref="B228:C228"/>
    <mergeCell ref="B217:C217"/>
    <mergeCell ref="A218:A222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2:C202"/>
    <mergeCell ref="B203:C203"/>
    <mergeCell ref="A204:A211"/>
    <mergeCell ref="B204:C204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A182:A185"/>
    <mergeCell ref="B182:C182"/>
    <mergeCell ref="B183:C183"/>
    <mergeCell ref="B184:C184"/>
    <mergeCell ref="B185:C185"/>
    <mergeCell ref="A186:A192"/>
    <mergeCell ref="B186:C186"/>
    <mergeCell ref="B187:C187"/>
    <mergeCell ref="B188:C188"/>
    <mergeCell ref="B189:C189"/>
    <mergeCell ref="A177:A181"/>
    <mergeCell ref="B177:C177"/>
    <mergeCell ref="B178:C178"/>
    <mergeCell ref="B179:C179"/>
    <mergeCell ref="B180:C180"/>
    <mergeCell ref="B181:C181"/>
    <mergeCell ref="A169:A176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63:C163"/>
    <mergeCell ref="A164:A168"/>
    <mergeCell ref="B164:C164"/>
    <mergeCell ref="B165:C165"/>
    <mergeCell ref="B166:C166"/>
    <mergeCell ref="B167:C167"/>
    <mergeCell ref="B168:C168"/>
    <mergeCell ref="B154:C154"/>
    <mergeCell ref="B155:C155"/>
    <mergeCell ref="B156:C156"/>
    <mergeCell ref="B157:C157"/>
    <mergeCell ref="B158:C158"/>
    <mergeCell ref="A159:A163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59" r:id="rId1"/>
  <rowBreaks count="1" manualBreakCount="1">
    <brk id="2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2022-10-14T05:59:01Z</dcterms:modified>
  <cp:category/>
  <cp:version/>
  <cp:contentType/>
  <cp:contentStatus/>
</cp:coreProperties>
</file>